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TRUTORA\ÁREA DE TRABALHO\OK\ORÇAMENTOS\OBRAS SALTO DO ITARARÉ\"/>
    </mc:Choice>
  </mc:AlternateContent>
  <xr:revisionPtr revIDLastSave="0" documentId="13_ncr:1_{369DA940-3EC9-4DCA-A21B-375F41F167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37" r:id="rId1"/>
  </sheets>
  <externalReferences>
    <externalReference r:id="rId2"/>
    <externalReference r:id="rId3"/>
  </externalReferences>
  <definedNames>
    <definedName name="CRONO.MaxParc" hidden="1">[1]CRONO!#REF!+[1]CRONO!A1</definedName>
    <definedName name="ORÇAMENTO.BancoRef" localSheetId="0" hidden="1">ORÇAMENTO!$F$2</definedName>
    <definedName name="ORÇAMENTO.BancoRef" hidden="1">#REF!</definedName>
    <definedName name="REFERENCIA.Descricao" localSheetId="0" hidden="1">IF(ISNUMBER(ORÇAMENTO!$AB1),OFFSET(INDIRECT(ORÇAMENTO!ORÇAMENTO.BancoRef),ORÇAMENTO!$AB1-1,3,1),ORÇAMENTO!$AB1)</definedName>
    <definedName name="REFERENCIA.Descricao" hidden="1">IF(ISNUMBER(#REF!),OFFSET(INDIRECT(ORÇAMENTO.BancoRef),#REF!-1,3,1),#REF!)</definedName>
    <definedName name="REFERENCIA.Unidade" localSheetId="0" hidden="1">IF(ISNUMBER(ORÇAMENTO!$AB1),OFFSET(INDIRECT(ORÇAMENTO!ORÇAMENTO.BancoRef),ORÇAMENTO!$AB1-1,4,1),"-")</definedName>
    <definedName name="REFERENCIA.Unidade" hidden="1">IF(ISNUMBER(#REF!),OFFSET(INDIRECT(ORÇAMENTO.BancoRef),#REF!-1,4,1),"-")</definedName>
    <definedName name="TIPOORCAMENTO" hidden="1">IF(VALUE([2]MENU!$O$3)=2,"Licitado","Proposto")</definedName>
    <definedName name="_xlnm.Print_Titles" localSheetId="0">ORÇAMENTO!$1:$4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37" l="1"/>
  <c r="G17" i="37"/>
  <c r="G21" i="37"/>
  <c r="G20" i="37"/>
  <c r="G19" i="37"/>
  <c r="G18" i="37"/>
  <c r="J23" i="37"/>
  <c r="J17" i="37"/>
  <c r="J26" i="37"/>
  <c r="J11" i="37"/>
  <c r="K11" i="37" s="1"/>
  <c r="J8" i="37"/>
  <c r="G7" i="37"/>
  <c r="K26" i="37" l="1"/>
  <c r="K23" i="37"/>
  <c r="K16" i="37" s="1"/>
  <c r="K17" i="37"/>
  <c r="G6" i="37" l="1"/>
  <c r="K8" i="37" s="1"/>
  <c r="J22" i="37"/>
  <c r="J21" i="37"/>
  <c r="J20" i="37"/>
  <c r="J19" i="37"/>
  <c r="J18" i="37"/>
  <c r="J25" i="37"/>
  <c r="K25" i="37" s="1"/>
  <c r="K24" i="37" s="1"/>
  <c r="J15" i="37"/>
  <c r="J14" i="37"/>
  <c r="J13" i="37"/>
  <c r="J10" i="37"/>
  <c r="K21" i="37" l="1"/>
  <c r="K22" i="37"/>
  <c r="K20" i="37"/>
  <c r="K19" i="37"/>
  <c r="K18" i="37"/>
  <c r="K15" i="37"/>
  <c r="K14" i="37"/>
  <c r="K13" i="37"/>
  <c r="K10" i="37"/>
  <c r="K9" i="37" s="1"/>
  <c r="J7" i="37"/>
  <c r="K7" i="37" s="1"/>
  <c r="K12" i="37" l="1"/>
  <c r="J6" i="37"/>
  <c r="K6" i="37" l="1"/>
  <c r="K5" i="37" l="1"/>
  <c r="K27" i="37" l="1"/>
</calcChain>
</file>

<file path=xl/sharedStrings.xml><?xml version="1.0" encoding="utf-8"?>
<sst xmlns="http://schemas.openxmlformats.org/spreadsheetml/2006/main" count="91" uniqueCount="56">
  <si>
    <t>BDI (%)</t>
  </si>
  <si>
    <t>DESCRIÇÃO</t>
  </si>
  <si>
    <t>ITEM</t>
  </si>
  <si>
    <t>UNIDADE</t>
  </si>
  <si>
    <t>QUANTIDADE</t>
  </si>
  <si>
    <t>PREÇO TOTAL (R$)</t>
  </si>
  <si>
    <t>PREÇO UNITÁRIO (C/ BDI) (R$)</t>
  </si>
  <si>
    <t>1.</t>
  </si>
  <si>
    <t>FONTE</t>
  </si>
  <si>
    <t>CÓDIGO</t>
  </si>
  <si>
    <t>VALOR TOTAL GERAL</t>
  </si>
  <si>
    <t>PREÇO UNITÁRIO (R$)</t>
  </si>
  <si>
    <t>DEMOLIÇÃO DE ALVENARIA DE BLOCO FURADO, DE FORMA MANUAL, SEM REAPROVEITAMENTO. AF_12/2017</t>
  </si>
  <si>
    <t>M3</t>
  </si>
  <si>
    <t>SINAPI</t>
  </si>
  <si>
    <t>1.1.</t>
  </si>
  <si>
    <t>1.2.</t>
  </si>
  <si>
    <t>1.3.</t>
  </si>
  <si>
    <t>2.</t>
  </si>
  <si>
    <t>2.1.</t>
  </si>
  <si>
    <t>3.</t>
  </si>
  <si>
    <t>3.1.</t>
  </si>
  <si>
    <t>M2</t>
  </si>
  <si>
    <t>3.2.</t>
  </si>
  <si>
    <t>3.3.</t>
  </si>
  <si>
    <t>4.</t>
  </si>
  <si>
    <t>5.</t>
  </si>
  <si>
    <t>4.1.</t>
  </si>
  <si>
    <t>4.2.</t>
  </si>
  <si>
    <t>4.3.</t>
  </si>
  <si>
    <t>4.4.</t>
  </si>
  <si>
    <t>5.1.</t>
  </si>
  <si>
    <t>CHAPISCO APLICADO EM ALVENARIAS E ESTRUTURAS DE CONCRETO INTERNAS, COM COLHER DE PEDREIRO.  ARGAMASSA TRAÇO 1:3 COM PREPARO EM BETONEIRA 400L.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</si>
  <si>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</si>
  <si>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PLANILHA DE SERVIÇOS - CEMEI VILA NOVA</t>
  </si>
  <si>
    <t>PORTA DA ENTRADA</t>
  </si>
  <si>
    <t>REMOÇÃO DE PORTAS, DE FORMA MANUAL, SEM REAPROVEITAMENTO. AF_12/2017</t>
  </si>
  <si>
    <t>COTAÇÃO</t>
  </si>
  <si>
    <t>COT. 01</t>
  </si>
  <si>
    <t>PORTA DE CORRER 4 FOLHAS COM VIDRO TEMPERADO 8 MM INCOLOR - FORNECIMENTO E INSTALAÇÃO</t>
  </si>
  <si>
    <t>UN</t>
  </si>
  <si>
    <t>BERÇARIO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</si>
  <si>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</si>
  <si>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REBOCO EXTERNO</t>
  </si>
  <si>
    <t>DEMOLIÇÃO DE ARGAMASSAS, DE FORMA MANUAL, SEM REAPROVEITAMENTO. AF_12/2017</t>
  </si>
  <si>
    <t>W.C.'S</t>
  </si>
  <si>
    <t>DEMOLIÇÃO DE REVESTIMENTO CERÂMICO, DE FORMA MANUAL, SEM REAPROVEITAMENTO. AF_12/2017</t>
  </si>
  <si>
    <t>4.5.</t>
  </si>
  <si>
    <t>4.6.</t>
  </si>
  <si>
    <t>4.7.</t>
  </si>
  <si>
    <t>VÁLVULA DE DESCARGA METÁLICA, BASE 1 1/2", ACABAMENTO METALICO CROMADO - FORNECIMENTO E INSTALAÇÃO. AF_08/2021</t>
  </si>
  <si>
    <t>PINTURA COM TINTA EPÓXI, APLICAÇÃO MANUAL, 2 DEMÃOS, INCLUSO PRIMER EPÓXI. AF_05/2021</t>
  </si>
  <si>
    <t>REGULARIZAÇÃO LAJE</t>
  </si>
  <si>
    <t>5.2.</t>
  </si>
  <si>
    <t>(COMPOSIÇÃO REPRESENTATIVA) DO SERVIÇO DE CONTRAPISO EM ARGAMASSA TRAÇO 1:4 (CIM E AREIA), BETONEIRA 400 L, E = 4 CM ÁREAS SECAS E  MOLHADAS SOBRE LAJE , E = 3 CM ÁREAS MOLHADAS SOBRE IMPERMEABILIZAÇÃO, CASA E EDIFICAÇÃO PÚBLICA PADRÃO. AF_11/2014</t>
  </si>
  <si>
    <t>IMPERMEABILIZAÇÃO DE PISO COM ARGAMASSA DE CIMENTO E AREIA, COM ADITIVO IMPERMEABILIZANTE, E = 2CM. AF_06/2018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</si>
</sst>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59595"/>
      </patternFill>
    </fill>
    <fill>
      <patternFill patternType="solid">
        <fgColor rgb="FFBFBFBF"/>
      </patternFill>
    </fill>
    <fill>
      <patternFill patternType="solid">
        <fgColor indexed="4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4" fontId="8" fillId="0" borderId="0" applyFill="0" applyBorder="0" applyAlignment="0" applyProtection="0"/>
    <xf numFmtId="9" fontId="8" fillId="0" borderId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9" xfId="2" applyNumberFormat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left" vertical="center"/>
    </xf>
    <xf numFmtId="44" fontId="0" fillId="0" borderId="9" xfId="1" applyFont="1" applyFill="1" applyBorder="1" applyAlignment="1">
      <alignment horizontal="left" vertical="center"/>
    </xf>
    <xf numFmtId="44" fontId="0" fillId="0" borderId="6" xfId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4" xfId="1" applyFont="1" applyFill="1" applyBorder="1" applyAlignment="1">
      <alignment horizontal="left" vertical="center" shrinkToFit="1"/>
    </xf>
    <xf numFmtId="44" fontId="2" fillId="0" borderId="1" xfId="1" applyFont="1" applyFill="1" applyBorder="1" applyAlignment="1">
      <alignment horizontal="left" vertical="center" shrinkToFit="1"/>
    </xf>
    <xf numFmtId="44" fontId="2" fillId="0" borderId="4" xfId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44" fontId="10" fillId="0" borderId="11" xfId="1" applyFont="1" applyFill="1" applyBorder="1" applyAlignment="1">
      <alignment horizontal="center" vertical="center" wrapText="1"/>
    </xf>
    <xf numFmtId="10" fontId="10" fillId="0" borderId="11" xfId="2" applyNumberFormat="1" applyFont="1" applyFill="1" applyBorder="1" applyAlignment="1">
      <alignment horizontal="center" vertical="center" wrapText="1"/>
    </xf>
    <xf numFmtId="44" fontId="10" fillId="0" borderId="12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44" fontId="2" fillId="0" borderId="16" xfId="1" applyFont="1" applyFill="1" applyBorder="1" applyAlignment="1">
      <alignment horizontal="left" vertical="center" shrinkToFit="1"/>
    </xf>
    <xf numFmtId="44" fontId="12" fillId="0" borderId="0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1" fontId="1" fillId="0" borderId="16" xfId="0" applyNumberFormat="1" applyFont="1" applyBorder="1" applyAlignment="1">
      <alignment horizontal="center" vertical="center" shrinkToFit="1"/>
    </xf>
    <xf numFmtId="2" fontId="1" fillId="0" borderId="16" xfId="0" applyNumberFormat="1" applyFont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44" fontId="0" fillId="0" borderId="0" xfId="0" applyNumberForma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top" wrapText="1"/>
    </xf>
    <xf numFmtId="0" fontId="9" fillId="2" borderId="13" xfId="0" applyFont="1" applyFill="1" applyBorder="1" applyAlignment="1">
      <alignment horizontal="right" vertical="top" wrapText="1"/>
    </xf>
  </cellXfs>
  <cellStyles count="7">
    <cellStyle name="Mo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gem" xfId="2" builtinId="5"/>
    <cellStyle name="Porcentagem 2" xfId="6" xr:uid="{00000000-0005-0000-0000-000005000000}"/>
    <cellStyle name="Vírgula 2" xfId="5" xr:uid="{00000000-0005-0000-0000-000006000000}"/>
  </cellStyles>
  <dxfs count="10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STRUTORA%20M%20&amp;%20M\TOMAZINA\LICITA&#199;&#213;ES%202019\TP%20-%2012-2019%20-%20CAL&#199;ADAS%20-%20TOMAZINA\REVITALIZA&#199;&#195;O%20PASSEIO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UTORA%20ROCHA%20&amp;%20SENE\TOMAZINA\TP%20-%2004-20%20-%20CORREDEIRAS\OUTROS\PARQUE%20DAS%20CORREDEI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NU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F34-C3D1-4F2A-97B2-B1C4E0797F36}">
  <sheetPr>
    <pageSetUpPr fitToPage="1"/>
  </sheetPr>
  <dimension ref="B1:N32"/>
  <sheetViews>
    <sheetView tabSelected="1" topLeftCell="A22" zoomScaleNormal="100" workbookViewId="0">
      <selection activeCell="B2" sqref="B2:K27"/>
    </sheetView>
  </sheetViews>
  <sheetFormatPr defaultRowHeight="12.75" x14ac:dyDescent="0.2"/>
  <cols>
    <col min="1" max="1" width="3" customWidth="1"/>
    <col min="2" max="2" width="8" style="40" customWidth="1"/>
    <col min="3" max="3" width="11.5" style="1" bestFit="1" customWidth="1"/>
    <col min="4" max="4" width="9.6640625" style="1" bestFit="1" customWidth="1"/>
    <col min="5" max="5" width="46.33203125" customWidth="1"/>
    <col min="6" max="6" width="11" style="1" bestFit="1" customWidth="1"/>
    <col min="7" max="7" width="12.5" style="1" customWidth="1"/>
    <col min="8" max="8" width="12.33203125" style="8" bestFit="1" customWidth="1"/>
    <col min="9" max="9" width="7.5" style="6" bestFit="1" customWidth="1"/>
    <col min="10" max="10" width="12.33203125" style="8" bestFit="1" customWidth="1"/>
    <col min="11" max="11" width="15.5" style="8" bestFit="1" customWidth="1"/>
    <col min="12" max="12" width="4.6640625" customWidth="1"/>
    <col min="14" max="14" width="13.5" bestFit="1" customWidth="1"/>
  </cols>
  <sheetData>
    <row r="1" spans="2:12" ht="13.5" customHeight="1" thickBo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2:12" ht="14.25" x14ac:dyDescent="0.2">
      <c r="B2" s="45" t="s">
        <v>34</v>
      </c>
      <c r="C2" s="46"/>
      <c r="D2" s="46"/>
      <c r="E2" s="46"/>
      <c r="F2" s="46"/>
      <c r="G2" s="46"/>
      <c r="H2" s="46"/>
      <c r="I2" s="46"/>
      <c r="J2" s="46"/>
      <c r="K2" s="47"/>
      <c r="L2" s="4"/>
    </row>
    <row r="3" spans="2:12" ht="13.5" thickBot="1" x14ac:dyDescent="0.25">
      <c r="B3" s="38"/>
      <c r="C3" s="2"/>
      <c r="D3" s="2"/>
      <c r="E3" s="3"/>
      <c r="F3" s="2"/>
      <c r="G3" s="2"/>
      <c r="H3" s="9"/>
      <c r="I3" s="7"/>
      <c r="J3" s="9"/>
      <c r="K3" s="10"/>
    </row>
    <row r="4" spans="2:12" ht="48.75" customHeight="1" x14ac:dyDescent="0.2">
      <c r="B4" s="22" t="s">
        <v>2</v>
      </c>
      <c r="C4" s="23" t="s">
        <v>8</v>
      </c>
      <c r="D4" s="23" t="s">
        <v>9</v>
      </c>
      <c r="E4" s="23" t="s">
        <v>1</v>
      </c>
      <c r="F4" s="23" t="s">
        <v>3</v>
      </c>
      <c r="G4" s="23" t="s">
        <v>4</v>
      </c>
      <c r="H4" s="24" t="s">
        <v>11</v>
      </c>
      <c r="I4" s="25" t="s">
        <v>0</v>
      </c>
      <c r="J4" s="24" t="s">
        <v>6</v>
      </c>
      <c r="K4" s="26" t="s">
        <v>5</v>
      </c>
      <c r="L4" s="5"/>
    </row>
    <row r="5" spans="2:12" x14ac:dyDescent="0.2">
      <c r="B5" s="13" t="s">
        <v>7</v>
      </c>
      <c r="C5" s="14"/>
      <c r="D5" s="14"/>
      <c r="E5" s="20" t="s">
        <v>35</v>
      </c>
      <c r="F5" s="21"/>
      <c r="G5" s="21"/>
      <c r="H5" s="21"/>
      <c r="I5" s="21"/>
      <c r="J5" s="21"/>
      <c r="K5" s="15">
        <f>SUM(K6:K8)</f>
        <v>2561.5700000000002</v>
      </c>
    </row>
    <row r="6" spans="2:12" ht="38.25" x14ac:dyDescent="0.2">
      <c r="B6" s="39" t="s">
        <v>15</v>
      </c>
      <c r="C6" s="29" t="s">
        <v>14</v>
      </c>
      <c r="D6" s="29">
        <v>97622</v>
      </c>
      <c r="E6" s="28" t="s">
        <v>12</v>
      </c>
      <c r="F6" s="11" t="s">
        <v>13</v>
      </c>
      <c r="G6" s="12">
        <f>ROUND(19.5*1.8*0.15,2)</f>
        <v>5.27</v>
      </c>
      <c r="H6" s="16">
        <v>57.22</v>
      </c>
      <c r="I6" s="30">
        <v>0.25</v>
      </c>
      <c r="J6" s="16">
        <f t="shared" ref="J6" si="0">ROUND((H6+H6*I6),2)</f>
        <v>71.53</v>
      </c>
      <c r="K6" s="17">
        <f>ROUND(J6*G6,2)</f>
        <v>376.96</v>
      </c>
      <c r="L6" s="18"/>
    </row>
    <row r="7" spans="2:12" ht="38.25" x14ac:dyDescent="0.2">
      <c r="B7" s="39" t="s">
        <v>16</v>
      </c>
      <c r="C7" s="34" t="s">
        <v>14</v>
      </c>
      <c r="D7" s="34">
        <v>97644</v>
      </c>
      <c r="E7" s="35" t="s">
        <v>36</v>
      </c>
      <c r="F7" s="36" t="s">
        <v>22</v>
      </c>
      <c r="G7" s="37">
        <f>ROUND(2.5*2.1,2)</f>
        <v>5.25</v>
      </c>
      <c r="H7" s="32">
        <v>9.3699999999999992</v>
      </c>
      <c r="I7" s="30">
        <v>0.25</v>
      </c>
      <c r="J7" s="16">
        <f t="shared" ref="J7" si="1">ROUND((H7+H7*I7),2)</f>
        <v>11.71</v>
      </c>
      <c r="K7" s="17">
        <f t="shared" ref="K7" si="2">ROUND(J7*G7,2)</f>
        <v>61.48</v>
      </c>
      <c r="L7" s="18"/>
    </row>
    <row r="8" spans="2:12" ht="38.25" x14ac:dyDescent="0.2">
      <c r="B8" s="39" t="s">
        <v>17</v>
      </c>
      <c r="C8" s="29" t="s">
        <v>37</v>
      </c>
      <c r="D8" s="29" t="s">
        <v>38</v>
      </c>
      <c r="E8" s="28" t="s">
        <v>39</v>
      </c>
      <c r="F8" s="11" t="s">
        <v>40</v>
      </c>
      <c r="G8" s="12">
        <v>1</v>
      </c>
      <c r="H8" s="16">
        <v>1698.5</v>
      </c>
      <c r="I8" s="30">
        <v>0.25</v>
      </c>
      <c r="J8" s="16">
        <f t="shared" ref="J8:J25" si="3">ROUND((H8+H8*I8),2)</f>
        <v>2123.13</v>
      </c>
      <c r="K8" s="17">
        <f t="shared" ref="K8:K25" si="4">ROUND(J8*G8,2)</f>
        <v>2123.13</v>
      </c>
      <c r="L8" s="18"/>
    </row>
    <row r="9" spans="2:12" x14ac:dyDescent="0.2">
      <c r="B9" s="13" t="s">
        <v>18</v>
      </c>
      <c r="C9" s="14"/>
      <c r="D9" s="14"/>
      <c r="E9" s="20" t="s">
        <v>41</v>
      </c>
      <c r="F9" s="21"/>
      <c r="G9" s="21"/>
      <c r="H9" s="21"/>
      <c r="I9" s="21"/>
      <c r="J9" s="21"/>
      <c r="K9" s="15">
        <f>SUM(K10:K11)</f>
        <v>1232.58</v>
      </c>
    </row>
    <row r="10" spans="2:12" ht="38.25" x14ac:dyDescent="0.2">
      <c r="B10" s="39" t="s">
        <v>19</v>
      </c>
      <c r="C10" s="29" t="s">
        <v>14</v>
      </c>
      <c r="D10" s="34">
        <v>97644</v>
      </c>
      <c r="E10" s="35" t="s">
        <v>36</v>
      </c>
      <c r="F10" s="36" t="s">
        <v>22</v>
      </c>
      <c r="G10" s="37">
        <v>2.1</v>
      </c>
      <c r="H10" s="32">
        <v>9.3699999999999992</v>
      </c>
      <c r="I10" s="30">
        <v>0.25</v>
      </c>
      <c r="J10" s="16">
        <f t="shared" si="3"/>
        <v>11.71</v>
      </c>
      <c r="K10" s="17">
        <f t="shared" si="4"/>
        <v>24.59</v>
      </c>
      <c r="L10" s="18"/>
    </row>
    <row r="11" spans="2:12" ht="89.25" x14ac:dyDescent="0.2">
      <c r="B11" s="39" t="s">
        <v>19</v>
      </c>
      <c r="C11" s="29" t="s">
        <v>14</v>
      </c>
      <c r="D11" s="34">
        <v>90843</v>
      </c>
      <c r="E11" s="35" t="s">
        <v>42</v>
      </c>
      <c r="F11" s="36" t="s">
        <v>40</v>
      </c>
      <c r="G11" s="37">
        <v>1</v>
      </c>
      <c r="H11" s="32">
        <v>966.39</v>
      </c>
      <c r="I11" s="30">
        <v>0.25</v>
      </c>
      <c r="J11" s="16">
        <f t="shared" ref="J11" si="5">ROUND((H11+H11*I11),2)</f>
        <v>1207.99</v>
      </c>
      <c r="K11" s="17">
        <f t="shared" ref="K11" si="6">ROUND(J11*G11,2)</f>
        <v>1207.99</v>
      </c>
      <c r="L11" s="18"/>
    </row>
    <row r="12" spans="2:12" x14ac:dyDescent="0.2">
      <c r="B12" s="13" t="s">
        <v>20</v>
      </c>
      <c r="C12" s="14"/>
      <c r="D12" s="14"/>
      <c r="E12" s="20" t="s">
        <v>43</v>
      </c>
      <c r="F12" s="21"/>
      <c r="G12" s="21"/>
      <c r="H12" s="21"/>
      <c r="I12" s="21"/>
      <c r="J12" s="21"/>
      <c r="K12" s="15">
        <f>SUM(K13:K15)</f>
        <v>1050.92</v>
      </c>
    </row>
    <row r="13" spans="2:12" ht="38.25" x14ac:dyDescent="0.2">
      <c r="B13" s="39" t="s">
        <v>21</v>
      </c>
      <c r="C13" s="29" t="s">
        <v>14</v>
      </c>
      <c r="D13" s="29">
        <v>97631</v>
      </c>
      <c r="E13" s="28" t="s">
        <v>44</v>
      </c>
      <c r="F13" s="11" t="s">
        <v>22</v>
      </c>
      <c r="G13" s="12">
        <v>21.5</v>
      </c>
      <c r="H13" s="16">
        <v>3.36</v>
      </c>
      <c r="I13" s="30">
        <v>0.25</v>
      </c>
      <c r="J13" s="16">
        <f t="shared" si="3"/>
        <v>4.2</v>
      </c>
      <c r="K13" s="17">
        <f t="shared" si="4"/>
        <v>90.3</v>
      </c>
      <c r="L13" s="18"/>
    </row>
    <row r="14" spans="2:12" ht="63.75" x14ac:dyDescent="0.2">
      <c r="B14" s="39" t="s">
        <v>23</v>
      </c>
      <c r="C14" s="29" t="s">
        <v>14</v>
      </c>
      <c r="D14" s="41">
        <v>87879</v>
      </c>
      <c r="E14" s="42" t="s">
        <v>32</v>
      </c>
      <c r="F14" s="43" t="s">
        <v>22</v>
      </c>
      <c r="G14" s="37">
        <v>21.5</v>
      </c>
      <c r="H14" s="16">
        <v>3.82</v>
      </c>
      <c r="I14" s="30">
        <v>0.25</v>
      </c>
      <c r="J14" s="16">
        <f t="shared" si="3"/>
        <v>4.78</v>
      </c>
      <c r="K14" s="17">
        <f t="shared" si="4"/>
        <v>102.77</v>
      </c>
      <c r="L14" s="18"/>
    </row>
    <row r="15" spans="2:12" ht="102" x14ac:dyDescent="0.2">
      <c r="B15" s="39" t="s">
        <v>24</v>
      </c>
      <c r="C15" s="29" t="s">
        <v>14</v>
      </c>
      <c r="D15" s="41">
        <v>89173</v>
      </c>
      <c r="E15" s="42" t="s">
        <v>33</v>
      </c>
      <c r="F15" s="43" t="s">
        <v>22</v>
      </c>
      <c r="G15" s="37">
        <v>21.5</v>
      </c>
      <c r="H15" s="16">
        <v>31.92</v>
      </c>
      <c r="I15" s="30">
        <v>0.25</v>
      </c>
      <c r="J15" s="16">
        <f t="shared" si="3"/>
        <v>39.9</v>
      </c>
      <c r="K15" s="17">
        <f t="shared" si="4"/>
        <v>857.85</v>
      </c>
      <c r="L15" s="18"/>
    </row>
    <row r="16" spans="2:12" x14ac:dyDescent="0.2">
      <c r="B16" s="13" t="s">
        <v>25</v>
      </c>
      <c r="C16" s="14"/>
      <c r="D16" s="14"/>
      <c r="E16" s="20" t="s">
        <v>45</v>
      </c>
      <c r="F16" s="21"/>
      <c r="G16" s="21"/>
      <c r="H16" s="21"/>
      <c r="I16" s="21"/>
      <c r="J16" s="21"/>
      <c r="K16" s="15">
        <f>SUM(K17:K23)</f>
        <v>15535.82</v>
      </c>
    </row>
    <row r="17" spans="2:14" ht="38.25" x14ac:dyDescent="0.2">
      <c r="B17" s="39" t="s">
        <v>27</v>
      </c>
      <c r="C17" s="29" t="s">
        <v>14</v>
      </c>
      <c r="D17" s="29">
        <v>97622</v>
      </c>
      <c r="E17" s="28" t="s">
        <v>12</v>
      </c>
      <c r="F17" s="11" t="s">
        <v>13</v>
      </c>
      <c r="G17" s="12">
        <f>ROUND(1.85*0.84*2*2*0.15,2)+ROUND(1.2*2*2*0.15,2)</f>
        <v>1.65</v>
      </c>
      <c r="H17" s="16">
        <v>57.22</v>
      </c>
      <c r="I17" s="30">
        <v>0.25</v>
      </c>
      <c r="J17" s="16">
        <f t="shared" ref="J17" si="7">ROUND((H17+H17*I17),2)</f>
        <v>71.53</v>
      </c>
      <c r="K17" s="17">
        <f>ROUND(J17*G17,2)</f>
        <v>118.02</v>
      </c>
      <c r="L17" s="18"/>
    </row>
    <row r="18" spans="2:14" ht="38.25" x14ac:dyDescent="0.2">
      <c r="B18" s="39" t="s">
        <v>28</v>
      </c>
      <c r="C18" s="29" t="s">
        <v>14</v>
      </c>
      <c r="D18" s="34">
        <v>97633</v>
      </c>
      <c r="E18" s="35" t="s">
        <v>46</v>
      </c>
      <c r="F18" s="36" t="s">
        <v>22</v>
      </c>
      <c r="G18" s="37">
        <f>ROUND(10*1.7*4,2)</f>
        <v>68</v>
      </c>
      <c r="H18" s="32">
        <v>22.94</v>
      </c>
      <c r="I18" s="30">
        <v>0.25</v>
      </c>
      <c r="J18" s="16">
        <f t="shared" ref="J18:J22" si="8">ROUND((H18+H18*I18),2)</f>
        <v>28.68</v>
      </c>
      <c r="K18" s="17">
        <f t="shared" ref="K18:K22" si="9">ROUND(J18*G18,2)</f>
        <v>1950.24</v>
      </c>
      <c r="L18" s="18"/>
    </row>
    <row r="19" spans="2:14" ht="38.25" x14ac:dyDescent="0.2">
      <c r="B19" s="39" t="s">
        <v>29</v>
      </c>
      <c r="C19" s="29" t="s">
        <v>14</v>
      </c>
      <c r="D19" s="29">
        <v>97631</v>
      </c>
      <c r="E19" s="28" t="s">
        <v>44</v>
      </c>
      <c r="F19" s="11" t="s">
        <v>22</v>
      </c>
      <c r="G19" s="37">
        <f t="shared" ref="G19:G21" si="10">ROUND(10*1.7*4,2)</f>
        <v>68</v>
      </c>
      <c r="H19" s="16">
        <v>3.36</v>
      </c>
      <c r="I19" s="30">
        <v>0.25</v>
      </c>
      <c r="J19" s="16">
        <f t="shared" si="8"/>
        <v>4.2</v>
      </c>
      <c r="K19" s="17">
        <f t="shared" si="9"/>
        <v>285.60000000000002</v>
      </c>
      <c r="L19" s="18"/>
    </row>
    <row r="20" spans="2:14" ht="63.75" x14ac:dyDescent="0.2">
      <c r="B20" s="39" t="s">
        <v>30</v>
      </c>
      <c r="C20" s="29" t="s">
        <v>14</v>
      </c>
      <c r="D20" s="41">
        <v>87879</v>
      </c>
      <c r="E20" s="42" t="s">
        <v>32</v>
      </c>
      <c r="F20" s="43" t="s">
        <v>22</v>
      </c>
      <c r="G20" s="37">
        <f t="shared" si="10"/>
        <v>68</v>
      </c>
      <c r="H20" s="16">
        <v>3.82</v>
      </c>
      <c r="I20" s="30">
        <v>0.25</v>
      </c>
      <c r="J20" s="16">
        <f t="shared" si="8"/>
        <v>4.78</v>
      </c>
      <c r="K20" s="17">
        <f t="shared" si="9"/>
        <v>325.04000000000002</v>
      </c>
      <c r="L20" s="18"/>
    </row>
    <row r="21" spans="2:14" ht="102" x14ac:dyDescent="0.2">
      <c r="B21" s="39" t="s">
        <v>47</v>
      </c>
      <c r="C21" s="29" t="s">
        <v>14</v>
      </c>
      <c r="D21" s="41">
        <v>89173</v>
      </c>
      <c r="E21" s="42" t="s">
        <v>33</v>
      </c>
      <c r="F21" s="43" t="s">
        <v>22</v>
      </c>
      <c r="G21" s="37">
        <f t="shared" si="10"/>
        <v>68</v>
      </c>
      <c r="H21" s="16">
        <v>31.92</v>
      </c>
      <c r="I21" s="30">
        <v>0.25</v>
      </c>
      <c r="J21" s="16">
        <f t="shared" si="8"/>
        <v>39.9</v>
      </c>
      <c r="K21" s="17">
        <f t="shared" si="9"/>
        <v>2713.2</v>
      </c>
      <c r="L21" s="18"/>
    </row>
    <row r="22" spans="2:14" ht="51" x14ac:dyDescent="0.2">
      <c r="B22" s="39" t="s">
        <v>48</v>
      </c>
      <c r="C22" s="29" t="s">
        <v>14</v>
      </c>
      <c r="D22" s="29">
        <v>99635</v>
      </c>
      <c r="E22" s="28" t="s">
        <v>50</v>
      </c>
      <c r="F22" s="11" t="s">
        <v>40</v>
      </c>
      <c r="G22" s="12">
        <v>8</v>
      </c>
      <c r="H22" s="16">
        <v>307.73</v>
      </c>
      <c r="I22" s="30">
        <v>0.25</v>
      </c>
      <c r="J22" s="16">
        <f t="shared" si="8"/>
        <v>384.66</v>
      </c>
      <c r="K22" s="17">
        <f t="shared" si="9"/>
        <v>3077.28</v>
      </c>
      <c r="L22" s="18"/>
    </row>
    <row r="23" spans="2:14" ht="38.25" x14ac:dyDescent="0.2">
      <c r="B23" s="39" t="s">
        <v>49</v>
      </c>
      <c r="C23" s="29" t="s">
        <v>14</v>
      </c>
      <c r="D23" s="29">
        <v>102494</v>
      </c>
      <c r="E23" s="28" t="s">
        <v>51</v>
      </c>
      <c r="F23" s="11" t="s">
        <v>22</v>
      </c>
      <c r="G23" s="12">
        <f>ROUND(10*2.7*4,2)</f>
        <v>108</v>
      </c>
      <c r="H23" s="16">
        <v>52.34</v>
      </c>
      <c r="I23" s="30">
        <v>0.25</v>
      </c>
      <c r="J23" s="16">
        <f t="shared" ref="J23" si="11">ROUND((H23+H23*I23),2)</f>
        <v>65.430000000000007</v>
      </c>
      <c r="K23" s="17">
        <f t="shared" ref="K23" si="12">ROUND(J23*G23,2)</f>
        <v>7066.44</v>
      </c>
      <c r="L23" s="18"/>
    </row>
    <row r="24" spans="2:14" x14ac:dyDescent="0.2">
      <c r="B24" s="13" t="s">
        <v>26</v>
      </c>
      <c r="C24" s="14"/>
      <c r="D24" s="14"/>
      <c r="E24" s="20" t="s">
        <v>52</v>
      </c>
      <c r="F24" s="21"/>
      <c r="G24" s="21"/>
      <c r="H24" s="21"/>
      <c r="I24" s="21"/>
      <c r="J24" s="21"/>
      <c r="K24" s="15">
        <f>SUM(K25:K26)</f>
        <v>11738.630000000001</v>
      </c>
    </row>
    <row r="25" spans="2:14" ht="51" x14ac:dyDescent="0.2">
      <c r="B25" s="39" t="s">
        <v>31</v>
      </c>
      <c r="C25" s="29" t="s">
        <v>14</v>
      </c>
      <c r="D25" s="29">
        <v>98560</v>
      </c>
      <c r="E25" s="28" t="s">
        <v>55</v>
      </c>
      <c r="F25" s="11" t="s">
        <v>22</v>
      </c>
      <c r="G25" s="12">
        <v>106.88</v>
      </c>
      <c r="H25" s="16">
        <v>46.51</v>
      </c>
      <c r="I25" s="30">
        <v>0.25</v>
      </c>
      <c r="J25" s="16">
        <f t="shared" si="3"/>
        <v>58.14</v>
      </c>
      <c r="K25" s="17">
        <f t="shared" si="4"/>
        <v>6214</v>
      </c>
      <c r="L25" s="18"/>
    </row>
    <row r="26" spans="2:14" ht="89.25" x14ac:dyDescent="0.2">
      <c r="B26" s="39" t="s">
        <v>53</v>
      </c>
      <c r="C26" s="29" t="s">
        <v>14</v>
      </c>
      <c r="D26" s="29">
        <v>94439</v>
      </c>
      <c r="E26" s="28" t="s">
        <v>54</v>
      </c>
      <c r="F26" s="11" t="s">
        <v>22</v>
      </c>
      <c r="G26" s="12">
        <v>106.88</v>
      </c>
      <c r="H26" s="16">
        <v>41.35</v>
      </c>
      <c r="I26" s="30">
        <v>0.25</v>
      </c>
      <c r="J26" s="16">
        <f t="shared" ref="J26" si="13">ROUND((H26+H26*I26),2)</f>
        <v>51.69</v>
      </c>
      <c r="K26" s="17">
        <f t="shared" ref="K26" si="14">ROUND(J26*G26,2)</f>
        <v>5524.63</v>
      </c>
      <c r="L26" s="18"/>
      <c r="N26" s="44"/>
    </row>
    <row r="27" spans="2:14" ht="13.5" thickBot="1" x14ac:dyDescent="0.25">
      <c r="B27" s="48" t="s">
        <v>10</v>
      </c>
      <c r="C27" s="49"/>
      <c r="D27" s="49"/>
      <c r="E27" s="49"/>
      <c r="F27" s="49"/>
      <c r="G27" s="49"/>
      <c r="H27" s="49"/>
      <c r="I27" s="49"/>
      <c r="J27" s="49"/>
      <c r="K27" s="19">
        <f>K5+K9+K12+K16+K24</f>
        <v>32119.52</v>
      </c>
    </row>
    <row r="30" spans="2:14" ht="15" x14ac:dyDescent="0.2">
      <c r="K30" s="31"/>
    </row>
    <row r="31" spans="2:14" ht="15" x14ac:dyDescent="0.2">
      <c r="K31" s="31"/>
    </row>
    <row r="32" spans="2:14" ht="15" x14ac:dyDescent="0.2">
      <c r="K32" s="33"/>
    </row>
  </sheetData>
  <mergeCells count="2">
    <mergeCell ref="B2:K2"/>
    <mergeCell ref="B27:J27"/>
  </mergeCells>
  <conditionalFormatting sqref="E5">
    <cfRule type="expression" dxfId="9" priority="19" stopIfTrue="1">
      <formula>$C5=1</formula>
    </cfRule>
    <cfRule type="expression" dxfId="8" priority="20" stopIfTrue="1">
      <formula>OR($C5=0,$C5=2,$C5=3,$C5=4)</formula>
    </cfRule>
  </conditionalFormatting>
  <conditionalFormatting sqref="E9">
    <cfRule type="expression" dxfId="7" priority="15" stopIfTrue="1">
      <formula>$C9=1</formula>
    </cfRule>
    <cfRule type="expression" dxfId="6" priority="16" stopIfTrue="1">
      <formula>OR($C9=0,$C9=2,$C9=3,$C9=4)</formula>
    </cfRule>
  </conditionalFormatting>
  <conditionalFormatting sqref="E12">
    <cfRule type="expression" dxfId="5" priority="13" stopIfTrue="1">
      <formula>$C12=1</formula>
    </cfRule>
    <cfRule type="expression" dxfId="4" priority="14" stopIfTrue="1">
      <formula>OR($C12=0,$C12=2,$C12=3,$C12=4)</formula>
    </cfRule>
  </conditionalFormatting>
  <conditionalFormatting sqref="E16">
    <cfRule type="expression" dxfId="3" priority="11" stopIfTrue="1">
      <formula>$C16=1</formula>
    </cfRule>
    <cfRule type="expression" dxfId="2" priority="12" stopIfTrue="1">
      <formula>OR($C16=0,$C16=2,$C16=3,$C16=4)</formula>
    </cfRule>
  </conditionalFormatting>
  <conditionalFormatting sqref="E24">
    <cfRule type="expression" dxfId="1" priority="1" stopIfTrue="1">
      <formula>$C24=1</formula>
    </cfRule>
    <cfRule type="expression" dxfId="0" priority="2" stopIfTrue="1">
      <formula>OR($C24=0,$C24=2,$C24=3,$C24=4)</formula>
    </cfRule>
  </conditionalFormatting>
  <pageMargins left="0.25" right="0.25" top="0.75" bottom="0.75" header="0.3" footer="0.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ORÃ⁄AMENTO ESTÃ†DIO_14-01-2019.xls</dc:title>
  <dc:creator>engen</dc:creator>
  <cp:lastModifiedBy>Eng</cp:lastModifiedBy>
  <cp:lastPrinted>2021-12-21T20:28:43Z</cp:lastPrinted>
  <dcterms:created xsi:type="dcterms:W3CDTF">2019-02-14T14:29:45Z</dcterms:created>
  <dcterms:modified xsi:type="dcterms:W3CDTF">2021-12-21T20:28:45Z</dcterms:modified>
</cp:coreProperties>
</file>